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<sst xmlns="http://schemas.openxmlformats.org/spreadsheetml/2006/main" count="112" uniqueCount="84">
  <si>
    <t>华容区段店镇青云小区分房资金决算表</t>
  </si>
  <si>
    <t>2026.3.17</t>
  </si>
  <si>
    <t>序号</t>
  </si>
  <si>
    <t>姓名</t>
  </si>
  <si>
    <t>楼层号/面积</t>
  </si>
  <si>
    <t>安置
人数</t>
  </si>
  <si>
    <t>拆迁面积
（m2）</t>
  </si>
  <si>
    <t>安置面积
（m2）</t>
  </si>
  <si>
    <t xml:space="preserve">结算情况 </t>
  </si>
  <si>
    <t>还建多余</t>
  </si>
  <si>
    <t>应交金额</t>
  </si>
  <si>
    <t>备注</t>
  </si>
  <si>
    <t>基价面积
（m2）</t>
  </si>
  <si>
    <t>基价价格
（860元/m2）</t>
  </si>
  <si>
    <t>金额</t>
  </si>
  <si>
    <t>单超面积
（m2）</t>
  </si>
  <si>
    <t>单超价格
（1260元/m2）</t>
  </si>
  <si>
    <t>双超面积
（m2）</t>
  </si>
  <si>
    <t>双超价格
（2120元/m2）</t>
  </si>
  <si>
    <t>双超&gt;30面积</t>
  </si>
  <si>
    <t>双超&gt;30价格
(3500元/m2)</t>
  </si>
  <si>
    <t>合计金额</t>
  </si>
  <si>
    <t>面积
（m2）</t>
  </si>
  <si>
    <t>补价
（400元/m2）</t>
  </si>
  <si>
    <t>周＊</t>
  </si>
  <si>
    <t>2-201  124.15m2</t>
  </si>
  <si>
    <t>喻＊</t>
  </si>
  <si>
    <t>4-2301  121.93m2</t>
  </si>
  <si>
    <t>4-303  104.36m2
3-201  126.58m2</t>
  </si>
  <si>
    <t>2023.3.24</t>
  </si>
  <si>
    <t>李＊</t>
  </si>
  <si>
    <t>3-1002  104.44m2
3-902  104.44m2</t>
  </si>
  <si>
    <t>3-1602  104.44m2</t>
  </si>
  <si>
    <t>祖屋</t>
  </si>
  <si>
    <t>李＊、李＊</t>
  </si>
  <si>
    <t>3-1001  126.58m2
3-2004  126.46m2</t>
  </si>
  <si>
    <t>2024.4.7</t>
  </si>
  <si>
    <t>张＊</t>
  </si>
  <si>
    <t>3-604  126.46m2</t>
  </si>
  <si>
    <t>万＊、万＊</t>
  </si>
  <si>
    <t>4-1002  103.82m2
4-1403  104.36m2</t>
  </si>
  <si>
    <t>2023.5.19</t>
  </si>
  <si>
    <t>2-2201  124.15m2</t>
  </si>
  <si>
    <t>周＊、汪＊</t>
  </si>
  <si>
    <t>3-1304  126.46m2
3-1301  126.58m2</t>
  </si>
  <si>
    <t>2023.9.3</t>
  </si>
  <si>
    <t>3-2001  126.58m2</t>
  </si>
  <si>
    <t>高＊、严＊</t>
  </si>
  <si>
    <t>4-804  121.93m2
4-1701  121.93m2</t>
  </si>
  <si>
    <t>2023.3.29</t>
  </si>
  <si>
    <t>曾＊</t>
  </si>
  <si>
    <t>4-1104  121.93m2</t>
  </si>
  <si>
    <t>2-2404  124.15m2</t>
  </si>
  <si>
    <t>3-1804  126.46m2</t>
  </si>
  <si>
    <t>2023.3.28</t>
  </si>
  <si>
    <t>高＊</t>
  </si>
  <si>
    <t>4-1604  121.93m2</t>
  </si>
  <si>
    <t>2023.6.27</t>
  </si>
  <si>
    <t>秦＊</t>
  </si>
  <si>
    <t>3-1902  104.44m2</t>
  </si>
  <si>
    <t>2-404  124.15m2</t>
  </si>
  <si>
    <t>2023.7.3</t>
  </si>
  <si>
    <t>3-2002  104.44m2</t>
  </si>
  <si>
    <t>3-1403  104.59m2</t>
  </si>
  <si>
    <t>4-1802  103.82m2
4-901  121.93m2</t>
  </si>
  <si>
    <t>4-2403  104.36m2</t>
  </si>
  <si>
    <t>3-702  104.44m2
4-1502  103.82m2</t>
  </si>
  <si>
    <t>周＊、周＊</t>
  </si>
  <si>
    <t>4-2204  121.93m2
4-1704  121.93m2</t>
  </si>
  <si>
    <t>3-2104  126.46m2</t>
  </si>
  <si>
    <t>3-1302  104.44m2</t>
  </si>
  <si>
    <t>4-903  104.36m2</t>
  </si>
  <si>
    <t>周＊、周＊、周＊</t>
  </si>
  <si>
    <t>4-803  104.36m2
3-401  126.58m2
3-601  126.58m2</t>
  </si>
  <si>
    <t>3-703  104.59m2</t>
  </si>
  <si>
    <t>2-401  124.15m2</t>
  </si>
  <si>
    <t>3-1102  104.44m2</t>
  </si>
  <si>
    <t>4-2101  121.93m2</t>
  </si>
  <si>
    <t>周＊、金＊</t>
  </si>
  <si>
    <t>3-1004  126.46m2</t>
  </si>
  <si>
    <t>3-503  104.59m2</t>
  </si>
  <si>
    <t>3-1203  104.59m2
2-804  124.15m2</t>
  </si>
  <si>
    <t>4-701  121.93m2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</si>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</sst>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42"/>
  <sheetViews>
    <sheetView tabSelected="1" zoomScale="115" zoomScaleNormal="115" workbookViewId="0">
      <selection activeCell="A42" sqref="A42:W42"/>
    </sheetView>
  </sheetViews>
  <sheetFormatPr defaultColWidth="9" defaultRowHeight="13.5"/>
  <cols>
    <col min="1" max="1" width="6.95" style="1" customWidth="1"/>
    <col min="2" max="3" width="19.125" style="1" customWidth="1"/>
    <col min="4" max="4" width="7.125" style="1" customWidth="1"/>
    <col min="5" max="7" width="9" style="1"/>
    <col min="8" max="8" width="9" style="1" customWidth="1"/>
    <col min="9" max="9" width="10.625" style="1" customWidth="1"/>
    <col min="10" max="10" width="9" style="1"/>
    <col min="11" max="11" width="9.875" style="1" customWidth="1"/>
    <col min="12" max="12" width="9.70833333333333" style="1" customWidth="1"/>
    <col min="13" max="13" width="9" style="1"/>
    <col min="14" max="14" width="10.625" style="1" customWidth="1"/>
    <col min="15" max="15" width="10.3833333333333" style="1" customWidth="1"/>
    <col min="16" max="16" width="8.25" style="1" customWidth="1"/>
    <col min="17" max="17" width="8.875" style="1" customWidth="1"/>
    <col min="18" max="18" width="9.425" style="1" customWidth="1"/>
    <col min="19" max="19" width="10.75" style="1" customWidth="1"/>
    <col min="20" max="20" width="9" style="1"/>
    <col min="21" max="21" width="8.75" style="1" customWidth="1"/>
    <col min="22" max="22" width="9" style="1"/>
    <col min="23" max="23" width="10.9583333333333" style="1" customWidth="1"/>
    <col min="24" max="24" width="15.75" style="1" customWidth="1"/>
    <col min="25" max="16384" width="9" style="1"/>
  </cols>
  <sheetData>
    <row r="1" ht="33.75" spans="1:2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23" customHeight="1" spans="1:2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 t="s">
        <v>1</v>
      </c>
      <c r="V2" s="3"/>
      <c r="W2" s="3"/>
    </row>
    <row r="3" ht="29" customHeight="1" spans="1:24">
      <c r="A3" s="4" t="s">
        <v>2</v>
      </c>
      <c r="B3" s="5" t="s">
        <v>3</v>
      </c>
      <c r="C3" s="4" t="s">
        <v>4</v>
      </c>
      <c r="D3" s="6" t="s">
        <v>5</v>
      </c>
      <c r="E3" s="6" t="s">
        <v>6</v>
      </c>
      <c r="F3" s="6" t="s">
        <v>7</v>
      </c>
      <c r="G3" s="5" t="s">
        <v>8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7" t="s">
        <v>9</v>
      </c>
      <c r="U3" s="8"/>
      <c r="V3" s="8"/>
      <c r="W3" s="5" t="s">
        <v>10</v>
      </c>
      <c r="X3" s="5" t="s">
        <v>11</v>
      </c>
    </row>
    <row r="4" ht="45" customHeight="1" spans="1:24">
      <c r="A4" s="9"/>
      <c r="B4" s="5"/>
      <c r="C4" s="9"/>
      <c r="D4" s="5"/>
      <c r="E4" s="5"/>
      <c r="F4" s="5"/>
      <c r="G4" s="6" t="s">
        <v>12</v>
      </c>
      <c r="H4" s="6" t="s">
        <v>13</v>
      </c>
      <c r="I4" s="6" t="s">
        <v>14</v>
      </c>
      <c r="J4" s="6" t="s">
        <v>15</v>
      </c>
      <c r="K4" s="6" t="s">
        <v>16</v>
      </c>
      <c r="L4" s="6" t="s">
        <v>14</v>
      </c>
      <c r="M4" s="6" t="s">
        <v>17</v>
      </c>
      <c r="N4" s="6" t="s">
        <v>18</v>
      </c>
      <c r="O4" s="6" t="s">
        <v>14</v>
      </c>
      <c r="P4" s="6" t="s">
        <v>19</v>
      </c>
      <c r="Q4" s="6" t="s">
        <v>20</v>
      </c>
      <c r="R4" s="6" t="s">
        <v>14</v>
      </c>
      <c r="S4" s="5" t="s">
        <v>21</v>
      </c>
      <c r="T4" s="6" t="s">
        <v>22</v>
      </c>
      <c r="U4" s="6" t="s">
        <v>23</v>
      </c>
      <c r="V4" s="5" t="s">
        <v>14</v>
      </c>
      <c r="W4" s="5"/>
      <c r="X4" s="5"/>
    </row>
    <row r="5" ht="37" customHeight="1" spans="1:24">
      <c r="A5" s="5">
        <v>1</v>
      </c>
      <c r="B5" s="5" t="s">
        <v>24</v>
      </c>
      <c r="C5" s="5" t="s">
        <v>25</v>
      </c>
      <c r="D5" s="5">
        <v>4</v>
      </c>
      <c r="E5" s="5">
        <v>71.56</v>
      </c>
      <c r="F5" s="5">
        <v>124.15</v>
      </c>
      <c r="G5" s="5">
        <v>71.56</v>
      </c>
      <c r="H5" s="5"/>
      <c r="I5" s="5">
        <f>G5*860</f>
        <v>61541.6</v>
      </c>
      <c r="J5" s="5">
        <f>F5-G5</f>
        <v>52.59</v>
      </c>
      <c r="K5" s="5"/>
      <c r="L5" s="5">
        <f>J5*1260</f>
        <v>66263.4</v>
      </c>
      <c r="M5" s="5"/>
      <c r="N5" s="5"/>
      <c r="O5" s="5"/>
      <c r="P5" s="5"/>
      <c r="Q5" s="5"/>
      <c r="R5" s="5"/>
      <c r="S5" s="5">
        <f>R5+O5+L5+I5</f>
        <v>127805</v>
      </c>
      <c r="T5" s="5"/>
      <c r="U5" s="5"/>
      <c r="V5" s="5"/>
      <c r="W5" s="5">
        <f t="shared" ref="W5:W18" si="0">S5-V5</f>
        <v>127805</v>
      </c>
      <c r="X5" s="5"/>
    </row>
    <row r="6" ht="37" customHeight="1" spans="1:24">
      <c r="A6" s="5">
        <v>2</v>
      </c>
      <c r="B6" s="5" t="s">
        <v>26</v>
      </c>
      <c r="C6" s="5" t="s">
        <v>27</v>
      </c>
      <c r="D6" s="5">
        <v>3</v>
      </c>
      <c r="E6" s="5">
        <v>104.62</v>
      </c>
      <c r="F6" s="5">
        <v>121.93</v>
      </c>
      <c r="G6" s="5">
        <v>104.62</v>
      </c>
      <c r="H6" s="5"/>
      <c r="I6" s="5">
        <f t="shared" ref="I6:I29" si="1">G6*860</f>
        <v>89973.2</v>
      </c>
      <c r="J6" s="5">
        <v>15.36</v>
      </c>
      <c r="K6" s="5"/>
      <c r="L6" s="5">
        <f t="shared" ref="L6:L29" si="2">J6*1260</f>
        <v>19353.6</v>
      </c>
      <c r="M6" s="5">
        <v>1.95</v>
      </c>
      <c r="N6" s="5"/>
      <c r="O6" s="5">
        <f>M6*2120</f>
        <v>4134</v>
      </c>
      <c r="P6" s="5"/>
      <c r="Q6" s="5"/>
      <c r="R6" s="5"/>
      <c r="S6" s="5">
        <f t="shared" ref="S6:S29" si="3">R6+O6+L6+I6</f>
        <v>113460.8</v>
      </c>
      <c r="T6" s="5"/>
      <c r="U6" s="5"/>
      <c r="V6" s="5"/>
      <c r="W6" s="5">
        <f t="shared" si="0"/>
        <v>113460.8</v>
      </c>
      <c r="X6" s="5"/>
    </row>
    <row r="7" ht="37" customHeight="1" spans="1:24">
      <c r="A7" s="5">
        <v>3</v>
      </c>
      <c r="B7" s="5" t="s">
        <v>24</v>
      </c>
      <c r="C7" s="6" t="s">
        <v>28</v>
      </c>
      <c r="D7" s="5">
        <v>5</v>
      </c>
      <c r="E7" s="5">
        <v>280.69</v>
      </c>
      <c r="F7" s="5">
        <v>230.94</v>
      </c>
      <c r="G7" s="5">
        <v>200</v>
      </c>
      <c r="H7" s="5"/>
      <c r="I7" s="5">
        <f t="shared" si="1"/>
        <v>172000</v>
      </c>
      <c r="J7" s="5">
        <v>30.94</v>
      </c>
      <c r="K7" s="5"/>
      <c r="L7" s="5">
        <f t="shared" si="2"/>
        <v>38984.4</v>
      </c>
      <c r="M7" s="5"/>
      <c r="N7" s="5"/>
      <c r="O7" s="5"/>
      <c r="P7" s="5"/>
      <c r="Q7" s="5"/>
      <c r="R7" s="5"/>
      <c r="S7" s="5">
        <f t="shared" si="3"/>
        <v>210984.4</v>
      </c>
      <c r="T7" s="5">
        <f>E7-F7</f>
        <v>49.75</v>
      </c>
      <c r="U7" s="5"/>
      <c r="V7" s="5">
        <f>T7*400</f>
        <v>19900</v>
      </c>
      <c r="W7" s="5">
        <f t="shared" si="0"/>
        <v>191084.4</v>
      </c>
      <c r="X7" s="5" t="s">
        <v>29</v>
      </c>
    </row>
    <row r="8" ht="37" customHeight="1" spans="1:24">
      <c r="A8" s="5">
        <v>4</v>
      </c>
      <c r="B8" s="5" t="s">
        <v>30</v>
      </c>
      <c r="C8" s="6" t="s">
        <v>31</v>
      </c>
      <c r="D8" s="5">
        <v>6</v>
      </c>
      <c r="E8" s="5">
        <v>78.03</v>
      </c>
      <c r="F8" s="5">
        <v>209.94</v>
      </c>
      <c r="G8" s="5">
        <v>78.03</v>
      </c>
      <c r="H8" s="5"/>
      <c r="I8" s="5">
        <f t="shared" si="1"/>
        <v>67105.8</v>
      </c>
      <c r="J8" s="5">
        <v>130.85</v>
      </c>
      <c r="K8" s="5"/>
      <c r="L8" s="5">
        <f t="shared" si="2"/>
        <v>164871</v>
      </c>
      <c r="M8" s="5"/>
      <c r="N8" s="5"/>
      <c r="O8" s="5"/>
      <c r="P8" s="5"/>
      <c r="Q8" s="5"/>
      <c r="R8" s="5"/>
      <c r="S8" s="5">
        <f t="shared" si="3"/>
        <v>231976.8</v>
      </c>
      <c r="T8" s="5"/>
      <c r="U8" s="5"/>
      <c r="V8" s="5"/>
      <c r="W8" s="5">
        <f t="shared" si="0"/>
        <v>231976.8</v>
      </c>
      <c r="X8" s="5"/>
    </row>
    <row r="9" ht="37" customHeight="1" spans="1:24">
      <c r="A9" s="5">
        <v>5</v>
      </c>
      <c r="B9" s="5" t="s">
        <v>30</v>
      </c>
      <c r="C9" s="5" t="s">
        <v>32</v>
      </c>
      <c r="D9" s="5" t="s">
        <v>33</v>
      </c>
      <c r="E9" s="5">
        <v>50.07</v>
      </c>
      <c r="F9" s="5">
        <v>104.44</v>
      </c>
      <c r="G9" s="5">
        <v>104.44</v>
      </c>
      <c r="H9" s="5"/>
      <c r="I9" s="5">
        <f t="shared" si="1"/>
        <v>89818.4</v>
      </c>
      <c r="J9" s="5"/>
      <c r="K9" s="5"/>
      <c r="L9" s="5"/>
      <c r="M9" s="5"/>
      <c r="N9" s="5"/>
      <c r="O9" s="5"/>
      <c r="P9" s="5"/>
      <c r="Q9" s="5"/>
      <c r="R9" s="5"/>
      <c r="S9" s="5">
        <f t="shared" si="3"/>
        <v>89818.4</v>
      </c>
      <c r="T9" s="5"/>
      <c r="U9" s="5"/>
      <c r="V9" s="5"/>
      <c r="W9" s="5">
        <f t="shared" si="0"/>
        <v>89818.4</v>
      </c>
      <c r="X9" s="5"/>
    </row>
    <row r="10" ht="37" customHeight="1" spans="1:24">
      <c r="A10" s="5">
        <v>6</v>
      </c>
      <c r="B10" s="5" t="s">
        <v>34</v>
      </c>
      <c r="C10" s="6" t="s">
        <v>35</v>
      </c>
      <c r="D10" s="5">
        <v>7</v>
      </c>
      <c r="E10" s="5">
        <v>414.57</v>
      </c>
      <c r="F10" s="5">
        <v>253.04</v>
      </c>
      <c r="G10" s="5">
        <v>253.04</v>
      </c>
      <c r="H10" s="5"/>
      <c r="I10" s="5">
        <f t="shared" si="1"/>
        <v>217614.4</v>
      </c>
      <c r="J10" s="5"/>
      <c r="K10" s="5"/>
      <c r="L10" s="5"/>
      <c r="M10" s="5"/>
      <c r="N10" s="5"/>
      <c r="O10" s="5"/>
      <c r="P10" s="5"/>
      <c r="Q10" s="5"/>
      <c r="R10" s="5"/>
      <c r="S10" s="5">
        <f t="shared" si="3"/>
        <v>217614.4</v>
      </c>
      <c r="T10" s="5">
        <f>E10-F10</f>
        <v>161.53</v>
      </c>
      <c r="U10" s="5"/>
      <c r="V10" s="5">
        <f t="shared" ref="V8:V22" si="4">T10*400</f>
        <v>64612</v>
      </c>
      <c r="W10" s="5">
        <f t="shared" si="0"/>
        <v>153002.4</v>
      </c>
      <c r="X10" s="5" t="s">
        <v>36</v>
      </c>
    </row>
    <row r="11" ht="37" customHeight="1" spans="1:24">
      <c r="A11" s="5">
        <v>7</v>
      </c>
      <c r="B11" s="5" t="s">
        <v>37</v>
      </c>
      <c r="C11" s="5" t="s">
        <v>38</v>
      </c>
      <c r="D11" s="5" t="s">
        <v>33</v>
      </c>
      <c r="E11" s="5">
        <v>133.23</v>
      </c>
      <c r="F11" s="5">
        <v>126.46</v>
      </c>
      <c r="G11" s="5">
        <v>126.46</v>
      </c>
      <c r="H11" s="5"/>
      <c r="I11" s="5">
        <f t="shared" si="1"/>
        <v>108755.6</v>
      </c>
      <c r="J11" s="5"/>
      <c r="K11" s="5"/>
      <c r="L11" s="5"/>
      <c r="M11" s="5"/>
      <c r="N11" s="5"/>
      <c r="O11" s="5"/>
      <c r="P11" s="5"/>
      <c r="Q11" s="5"/>
      <c r="R11" s="5"/>
      <c r="S11" s="5">
        <f t="shared" si="3"/>
        <v>108755.6</v>
      </c>
      <c r="T11" s="5"/>
      <c r="U11" s="5"/>
      <c r="V11" s="5"/>
      <c r="W11" s="5">
        <f t="shared" si="0"/>
        <v>108755.6</v>
      </c>
      <c r="X11" s="5"/>
    </row>
    <row r="12" ht="37" customHeight="1" spans="1:24">
      <c r="A12" s="5">
        <v>8</v>
      </c>
      <c r="B12" s="5" t="s">
        <v>39</v>
      </c>
      <c r="C12" s="6" t="s">
        <v>40</v>
      </c>
      <c r="D12" s="5">
        <v>7</v>
      </c>
      <c r="E12" s="5">
        <v>152.12</v>
      </c>
      <c r="F12" s="5">
        <v>208.18</v>
      </c>
      <c r="G12" s="5">
        <v>172.12</v>
      </c>
      <c r="H12" s="5"/>
      <c r="I12" s="5">
        <f t="shared" si="1"/>
        <v>148023.2</v>
      </c>
      <c r="J12" s="5">
        <v>36.06</v>
      </c>
      <c r="K12" s="5"/>
      <c r="L12" s="5">
        <f t="shared" si="2"/>
        <v>45435.6</v>
      </c>
      <c r="M12" s="5"/>
      <c r="N12" s="5"/>
      <c r="O12" s="5"/>
      <c r="P12" s="5"/>
      <c r="Q12" s="5"/>
      <c r="R12" s="5"/>
      <c r="S12" s="5">
        <f t="shared" si="3"/>
        <v>193458.8</v>
      </c>
      <c r="T12" s="5"/>
      <c r="U12" s="5"/>
      <c r="V12" s="5"/>
      <c r="W12" s="5">
        <f t="shared" si="0"/>
        <v>193458.8</v>
      </c>
      <c r="X12" s="5" t="s">
        <v>41</v>
      </c>
    </row>
    <row r="13" ht="37" customHeight="1" spans="1:24">
      <c r="A13" s="5">
        <v>9</v>
      </c>
      <c r="B13" s="5" t="s">
        <v>37</v>
      </c>
      <c r="C13" s="5" t="s">
        <v>42</v>
      </c>
      <c r="D13" s="5">
        <v>2</v>
      </c>
      <c r="E13" s="5">
        <v>298.95</v>
      </c>
      <c r="F13" s="5">
        <v>124.15</v>
      </c>
      <c r="G13" s="5">
        <v>80</v>
      </c>
      <c r="H13" s="5"/>
      <c r="I13" s="5">
        <f t="shared" si="1"/>
        <v>68800</v>
      </c>
      <c r="J13" s="5">
        <v>44.15</v>
      </c>
      <c r="K13" s="5"/>
      <c r="L13" s="5">
        <f t="shared" si="2"/>
        <v>55629</v>
      </c>
      <c r="M13" s="5"/>
      <c r="N13" s="5"/>
      <c r="O13" s="5"/>
      <c r="P13" s="5"/>
      <c r="Q13" s="5"/>
      <c r="R13" s="5"/>
      <c r="S13" s="5">
        <f t="shared" si="3"/>
        <v>124429</v>
      </c>
      <c r="T13" s="5">
        <f>E13-F13</f>
        <v>174.8</v>
      </c>
      <c r="U13" s="5"/>
      <c r="V13" s="5">
        <f t="shared" si="4"/>
        <v>69920</v>
      </c>
      <c r="W13" s="5">
        <f t="shared" si="0"/>
        <v>54509</v>
      </c>
      <c r="X13" s="5"/>
    </row>
    <row r="14" ht="37" customHeight="1" spans="1:24">
      <c r="A14" s="5">
        <v>10</v>
      </c>
      <c r="B14" s="5" t="s">
        <v>43</v>
      </c>
      <c r="C14" s="6" t="s">
        <v>44</v>
      </c>
      <c r="D14" s="5">
        <v>9</v>
      </c>
      <c r="E14" s="5">
        <v>346.12</v>
      </c>
      <c r="F14" s="5">
        <v>253.04</v>
      </c>
      <c r="G14" s="5">
        <v>253.04</v>
      </c>
      <c r="H14" s="5"/>
      <c r="I14" s="5">
        <f t="shared" si="1"/>
        <v>217614.4</v>
      </c>
      <c r="J14" s="5"/>
      <c r="K14" s="5"/>
      <c r="L14" s="5"/>
      <c r="M14" s="5"/>
      <c r="N14" s="5"/>
      <c r="O14" s="5"/>
      <c r="P14" s="5"/>
      <c r="Q14" s="5"/>
      <c r="R14" s="5"/>
      <c r="S14" s="5">
        <f t="shared" si="3"/>
        <v>217614.4</v>
      </c>
      <c r="T14" s="5">
        <f>E14-F14</f>
        <v>93.08</v>
      </c>
      <c r="U14" s="5"/>
      <c r="V14" s="5">
        <f t="shared" si="4"/>
        <v>37232</v>
      </c>
      <c r="W14" s="5">
        <f t="shared" si="0"/>
        <v>180382.4</v>
      </c>
      <c r="X14" s="5" t="s">
        <v>45</v>
      </c>
    </row>
    <row r="15" ht="37" customHeight="1" spans="1:24">
      <c r="A15" s="5">
        <v>11</v>
      </c>
      <c r="B15" s="5" t="s">
        <v>24</v>
      </c>
      <c r="C15" s="5" t="s">
        <v>46</v>
      </c>
      <c r="D15" s="5">
        <v>4</v>
      </c>
      <c r="E15" s="5">
        <v>315.74</v>
      </c>
      <c r="F15" s="5">
        <v>126.58</v>
      </c>
      <c r="G15" s="5">
        <v>126.58</v>
      </c>
      <c r="H15" s="5"/>
      <c r="I15" s="5">
        <f t="shared" si="1"/>
        <v>108858.8</v>
      </c>
      <c r="J15" s="5"/>
      <c r="K15" s="5"/>
      <c r="L15" s="5"/>
      <c r="M15" s="5"/>
      <c r="N15" s="5"/>
      <c r="O15" s="5"/>
      <c r="P15" s="5"/>
      <c r="Q15" s="5"/>
      <c r="R15" s="5"/>
      <c r="S15" s="5">
        <f t="shared" si="3"/>
        <v>108858.8</v>
      </c>
      <c r="T15" s="5">
        <f>E15-F15</f>
        <v>189.16</v>
      </c>
      <c r="U15" s="5"/>
      <c r="V15" s="5">
        <f t="shared" si="4"/>
        <v>75664</v>
      </c>
      <c r="W15" s="5">
        <f t="shared" si="0"/>
        <v>33194.8</v>
      </c>
      <c r="X15" s="5"/>
    </row>
    <row r="16" ht="37" customHeight="1" spans="1:24">
      <c r="A16" s="5">
        <v>12</v>
      </c>
      <c r="B16" s="5" t="s">
        <v>47</v>
      </c>
      <c r="C16" s="6" t="s">
        <v>48</v>
      </c>
      <c r="D16" s="5">
        <v>5</v>
      </c>
      <c r="E16" s="5">
        <v>258.19</v>
      </c>
      <c r="F16" s="5">
        <v>243.86</v>
      </c>
      <c r="G16" s="5">
        <v>200</v>
      </c>
      <c r="H16" s="5"/>
      <c r="I16" s="5">
        <f t="shared" si="1"/>
        <v>172000</v>
      </c>
      <c r="J16" s="5">
        <v>43.86</v>
      </c>
      <c r="K16" s="5"/>
      <c r="L16" s="5">
        <f t="shared" si="2"/>
        <v>55263.6</v>
      </c>
      <c r="M16" s="5"/>
      <c r="N16" s="5"/>
      <c r="O16" s="5"/>
      <c r="P16" s="5"/>
      <c r="Q16" s="5"/>
      <c r="R16" s="5"/>
      <c r="S16" s="5">
        <f t="shared" si="3"/>
        <v>227263.6</v>
      </c>
      <c r="T16" s="5">
        <f>E16-F16</f>
        <v>14.33</v>
      </c>
      <c r="U16" s="5"/>
      <c r="V16" s="5">
        <f t="shared" si="4"/>
        <v>5731.99999999999</v>
      </c>
      <c r="W16" s="5">
        <f t="shared" si="0"/>
        <v>221531.6</v>
      </c>
      <c r="X16" s="5" t="s">
        <v>49</v>
      </c>
    </row>
    <row r="17" ht="37" customHeight="1" spans="1:24">
      <c r="A17" s="5">
        <v>13</v>
      </c>
      <c r="B17" s="5" t="s">
        <v>50</v>
      </c>
      <c r="C17" s="5" t="s">
        <v>51</v>
      </c>
      <c r="D17" s="5">
        <v>5</v>
      </c>
      <c r="E17" s="5">
        <v>234.12</v>
      </c>
      <c r="F17" s="5">
        <v>121.93</v>
      </c>
      <c r="G17" s="5">
        <v>121.93</v>
      </c>
      <c r="H17" s="5"/>
      <c r="I17" s="5">
        <f t="shared" si="1"/>
        <v>104859.8</v>
      </c>
      <c r="J17" s="5"/>
      <c r="K17" s="5"/>
      <c r="L17" s="5"/>
      <c r="M17" s="5"/>
      <c r="N17" s="5"/>
      <c r="O17" s="5"/>
      <c r="P17" s="5"/>
      <c r="Q17" s="5"/>
      <c r="R17" s="5"/>
      <c r="S17" s="5">
        <f t="shared" si="3"/>
        <v>104859.8</v>
      </c>
      <c r="T17" s="5">
        <f>E17-F17</f>
        <v>112.19</v>
      </c>
      <c r="U17" s="5"/>
      <c r="V17" s="5">
        <f t="shared" si="4"/>
        <v>44876</v>
      </c>
      <c r="W17" s="5">
        <f t="shared" si="0"/>
        <v>59983.8</v>
      </c>
      <c r="X17" s="5"/>
    </row>
    <row r="18" s="1" customFormat="1" ht="37" customHeight="1" spans="1:24">
      <c r="A18" s="5">
        <v>14</v>
      </c>
      <c r="B18" s="5" t="s">
        <v>30</v>
      </c>
      <c r="C18" s="5" t="s">
        <v>52</v>
      </c>
      <c r="D18" s="5">
        <v>4</v>
      </c>
      <c r="E18" s="5">
        <v>105.75</v>
      </c>
      <c r="F18" s="5">
        <v>124.15</v>
      </c>
      <c r="G18" s="5">
        <v>105.75</v>
      </c>
      <c r="H18" s="5"/>
      <c r="I18" s="5">
        <f t="shared" si="1"/>
        <v>90945</v>
      </c>
      <c r="J18" s="5">
        <v>18.4</v>
      </c>
      <c r="K18" s="5"/>
      <c r="L18" s="5">
        <f>J18*1260</f>
        <v>23184</v>
      </c>
      <c r="M18" s="5"/>
      <c r="N18" s="5"/>
      <c r="O18" s="5"/>
      <c r="P18" s="5"/>
      <c r="Q18" s="5"/>
      <c r="R18" s="5"/>
      <c r="S18" s="5">
        <f t="shared" si="3"/>
        <v>114129</v>
      </c>
      <c r="T18" s="5"/>
      <c r="U18" s="5"/>
      <c r="V18" s="5"/>
      <c r="W18" s="5">
        <f t="shared" si="0"/>
        <v>114129</v>
      </c>
      <c r="X18" s="5"/>
    </row>
    <row r="19" ht="37" customHeight="1" spans="1:24">
      <c r="A19" s="5">
        <v>15</v>
      </c>
      <c r="B19" s="5" t="s">
        <v>24</v>
      </c>
      <c r="C19" s="5" t="s">
        <v>53</v>
      </c>
      <c r="D19" s="5">
        <v>5</v>
      </c>
      <c r="E19" s="5">
        <v>263.85</v>
      </c>
      <c r="F19" s="5">
        <v>126.46</v>
      </c>
      <c r="G19" s="5">
        <v>126.46</v>
      </c>
      <c r="H19" s="5"/>
      <c r="I19" s="5">
        <f t="shared" si="1"/>
        <v>108755.6</v>
      </c>
      <c r="J19" s="5"/>
      <c r="K19" s="5"/>
      <c r="L19" s="5"/>
      <c r="M19" s="5"/>
      <c r="N19" s="5"/>
      <c r="O19" s="5"/>
      <c r="P19" s="5"/>
      <c r="Q19" s="5"/>
      <c r="R19" s="5"/>
      <c r="S19" s="5">
        <f t="shared" si="3"/>
        <v>108755.6</v>
      </c>
      <c r="T19" s="5">
        <f>E19-F19</f>
        <v>137.39</v>
      </c>
      <c r="U19" s="5"/>
      <c r="V19" s="5">
        <f>T19*400</f>
        <v>54956</v>
      </c>
      <c r="W19" s="5">
        <f t="shared" ref="W19:W41" si="5">S19-V19</f>
        <v>53799.6</v>
      </c>
      <c r="X19" s="5" t="s">
        <v>54</v>
      </c>
    </row>
    <row r="20" ht="37" customHeight="1" spans="1:24">
      <c r="A20" s="5">
        <v>16</v>
      </c>
      <c r="B20" s="5" t="s">
        <v>55</v>
      </c>
      <c r="C20" s="5" t="s">
        <v>56</v>
      </c>
      <c r="D20" s="5">
        <v>6</v>
      </c>
      <c r="E20" s="5">
        <v>285.84</v>
      </c>
      <c r="F20" s="5">
        <v>121.93</v>
      </c>
      <c r="G20" s="5">
        <v>121.93</v>
      </c>
      <c r="H20" s="5"/>
      <c r="I20" s="5">
        <f t="shared" si="1"/>
        <v>104859.8</v>
      </c>
      <c r="J20" s="5"/>
      <c r="K20" s="5"/>
      <c r="L20" s="5"/>
      <c r="M20" s="5"/>
      <c r="N20" s="5"/>
      <c r="O20" s="5"/>
      <c r="P20" s="5"/>
      <c r="Q20" s="5"/>
      <c r="R20" s="5"/>
      <c r="S20" s="5">
        <f t="shared" si="3"/>
        <v>104859.8</v>
      </c>
      <c r="T20" s="5">
        <f>E20-F20</f>
        <v>163.91</v>
      </c>
      <c r="U20" s="5"/>
      <c r="V20" s="5">
        <f>T20*400</f>
        <v>65564</v>
      </c>
      <c r="W20" s="5">
        <f t="shared" si="5"/>
        <v>39295.8</v>
      </c>
      <c r="X20" s="5" t="s">
        <v>57</v>
      </c>
    </row>
    <row r="21" ht="37" customHeight="1" spans="1:24">
      <c r="A21" s="5">
        <v>17</v>
      </c>
      <c r="B21" s="5" t="s">
        <v>58</v>
      </c>
      <c r="C21" s="5" t="s">
        <v>59</v>
      </c>
      <c r="D21" s="5">
        <v>4</v>
      </c>
      <c r="E21" s="5">
        <v>109</v>
      </c>
      <c r="F21" s="5">
        <v>104.44</v>
      </c>
      <c r="G21" s="5">
        <v>104.44</v>
      </c>
      <c r="H21" s="5"/>
      <c r="I21" s="5">
        <f t="shared" si="1"/>
        <v>89818.4</v>
      </c>
      <c r="J21" s="5"/>
      <c r="K21" s="5"/>
      <c r="L21" s="5"/>
      <c r="M21" s="5"/>
      <c r="N21" s="5"/>
      <c r="O21" s="5"/>
      <c r="P21" s="5"/>
      <c r="Q21" s="5"/>
      <c r="R21" s="5"/>
      <c r="S21" s="5">
        <f t="shared" si="3"/>
        <v>89818.4</v>
      </c>
      <c r="T21" s="5">
        <f>E21-F21</f>
        <v>4.56</v>
      </c>
      <c r="U21" s="5"/>
      <c r="V21" s="5">
        <f>T21*400</f>
        <v>1824</v>
      </c>
      <c r="W21" s="5">
        <f t="shared" si="5"/>
        <v>87994.4</v>
      </c>
      <c r="X21" s="5"/>
    </row>
    <row r="22" ht="37" customHeight="1" spans="1:24">
      <c r="A22" s="5">
        <v>18</v>
      </c>
      <c r="B22" s="5" t="s">
        <v>24</v>
      </c>
      <c r="C22" s="5" t="s">
        <v>60</v>
      </c>
      <c r="D22" s="5">
        <v>3</v>
      </c>
      <c r="E22" s="5">
        <v>221.01</v>
      </c>
      <c r="F22" s="5">
        <v>124.15</v>
      </c>
      <c r="G22" s="5">
        <v>120</v>
      </c>
      <c r="H22" s="5"/>
      <c r="I22" s="5">
        <f t="shared" si="1"/>
        <v>103200</v>
      </c>
      <c r="J22" s="5">
        <v>4.15</v>
      </c>
      <c r="K22" s="5"/>
      <c r="L22" s="5">
        <f t="shared" ref="L22:L29" si="6">J22*1260</f>
        <v>5229</v>
      </c>
      <c r="M22" s="5"/>
      <c r="N22" s="5"/>
      <c r="O22" s="5"/>
      <c r="P22" s="5"/>
      <c r="Q22" s="5"/>
      <c r="R22" s="5"/>
      <c r="S22" s="5">
        <f t="shared" si="3"/>
        <v>108429</v>
      </c>
      <c r="T22" s="5">
        <f>E22-F22</f>
        <v>96.86</v>
      </c>
      <c r="U22" s="5"/>
      <c r="V22" s="5">
        <f>T22*400</f>
        <v>38744</v>
      </c>
      <c r="W22" s="5">
        <f t="shared" si="5"/>
        <v>69685</v>
      </c>
      <c r="X22" s="5" t="s">
        <v>61</v>
      </c>
    </row>
    <row r="23" ht="37" customHeight="1" spans="1:24">
      <c r="A23" s="5">
        <v>19</v>
      </c>
      <c r="B23" s="5" t="s">
        <v>30</v>
      </c>
      <c r="C23" s="5" t="s">
        <v>62</v>
      </c>
      <c r="D23" s="5">
        <v>3</v>
      </c>
      <c r="E23" s="5">
        <v>66.68</v>
      </c>
      <c r="F23" s="5">
        <v>104.44</v>
      </c>
      <c r="G23" s="5">
        <v>66.68</v>
      </c>
      <c r="H23" s="5"/>
      <c r="I23" s="5">
        <f t="shared" si="1"/>
        <v>57344.8</v>
      </c>
      <c r="J23" s="5">
        <f>F23-G23</f>
        <v>37.76</v>
      </c>
      <c r="K23" s="5"/>
      <c r="L23" s="5">
        <f t="shared" si="6"/>
        <v>47577.6</v>
      </c>
      <c r="M23" s="5"/>
      <c r="N23" s="5"/>
      <c r="O23" s="5"/>
      <c r="P23" s="5"/>
      <c r="Q23" s="5"/>
      <c r="R23" s="5"/>
      <c r="S23" s="5">
        <f t="shared" si="3"/>
        <v>104922.4</v>
      </c>
      <c r="T23" s="5"/>
      <c r="U23" s="5"/>
      <c r="V23" s="5"/>
      <c r="W23" s="5">
        <f t="shared" si="5"/>
        <v>104922.4</v>
      </c>
      <c r="X23" s="5"/>
    </row>
    <row r="24" ht="37" customHeight="1" spans="1:24">
      <c r="A24" s="5">
        <v>20</v>
      </c>
      <c r="B24" s="5" t="s">
        <v>24</v>
      </c>
      <c r="C24" s="5" t="s">
        <v>63</v>
      </c>
      <c r="D24" s="5">
        <v>4</v>
      </c>
      <c r="E24" s="5">
        <v>68.93</v>
      </c>
      <c r="F24" s="5">
        <v>104.59</v>
      </c>
      <c r="G24" s="5">
        <v>68.93</v>
      </c>
      <c r="H24" s="5"/>
      <c r="I24" s="5">
        <f t="shared" si="1"/>
        <v>59279.8</v>
      </c>
      <c r="J24" s="5">
        <f>F24-G24</f>
        <v>35.66</v>
      </c>
      <c r="K24" s="5"/>
      <c r="L24" s="5">
        <f t="shared" si="6"/>
        <v>44931.6</v>
      </c>
      <c r="M24" s="5"/>
      <c r="N24" s="5"/>
      <c r="O24" s="5"/>
      <c r="P24" s="5"/>
      <c r="Q24" s="5"/>
      <c r="R24" s="5"/>
      <c r="S24" s="5">
        <f t="shared" si="3"/>
        <v>104211.4</v>
      </c>
      <c r="T24" s="5"/>
      <c r="U24" s="5"/>
      <c r="V24" s="5"/>
      <c r="W24" s="5">
        <f t="shared" si="5"/>
        <v>104211.4</v>
      </c>
      <c r="X24" s="5"/>
    </row>
    <row r="25" ht="37" customHeight="1" spans="1:24">
      <c r="A25" s="5">
        <v>21</v>
      </c>
      <c r="B25" s="5" t="s">
        <v>30</v>
      </c>
      <c r="C25" s="6" t="s">
        <v>64</v>
      </c>
      <c r="D25" s="5">
        <v>5</v>
      </c>
      <c r="E25" s="5">
        <v>111.96</v>
      </c>
      <c r="F25" s="5">
        <v>225.75</v>
      </c>
      <c r="G25" s="5">
        <v>131.96</v>
      </c>
      <c r="H25" s="5"/>
      <c r="I25" s="5">
        <f t="shared" si="1"/>
        <v>113485.6</v>
      </c>
      <c r="J25" s="5">
        <v>68.04</v>
      </c>
      <c r="K25" s="5"/>
      <c r="L25" s="5">
        <f t="shared" si="6"/>
        <v>85730.4</v>
      </c>
      <c r="M25" s="5">
        <v>25.75</v>
      </c>
      <c r="N25" s="5"/>
      <c r="O25" s="5">
        <f>M25*2120</f>
        <v>54590</v>
      </c>
      <c r="P25" s="5"/>
      <c r="Q25" s="5"/>
      <c r="R25" s="5"/>
      <c r="S25" s="5">
        <f t="shared" si="3"/>
        <v>253806</v>
      </c>
      <c r="T25" s="5"/>
      <c r="U25" s="5"/>
      <c r="V25" s="5"/>
      <c r="W25" s="5">
        <f t="shared" si="5"/>
        <v>253806</v>
      </c>
      <c r="X25" s="5"/>
    </row>
    <row r="26" ht="37" customHeight="1" spans="1:24">
      <c r="A26" s="5">
        <v>22</v>
      </c>
      <c r="B26" s="5" t="s">
        <v>37</v>
      </c>
      <c r="C26" s="5" t="s">
        <v>65</v>
      </c>
      <c r="D26" s="5">
        <v>3</v>
      </c>
      <c r="E26" s="5">
        <v>100</v>
      </c>
      <c r="F26" s="5">
        <v>104.36</v>
      </c>
      <c r="G26" s="5">
        <v>100</v>
      </c>
      <c r="H26" s="5"/>
      <c r="I26" s="5">
        <f t="shared" si="1"/>
        <v>86000</v>
      </c>
      <c r="J26" s="5">
        <v>4.36</v>
      </c>
      <c r="K26" s="5"/>
      <c r="L26" s="5">
        <f t="shared" si="6"/>
        <v>5493.6</v>
      </c>
      <c r="M26" s="5"/>
      <c r="N26" s="5"/>
      <c r="O26" s="5"/>
      <c r="P26" s="5"/>
      <c r="Q26" s="5"/>
      <c r="R26" s="5"/>
      <c r="S26" s="5">
        <f t="shared" si="3"/>
        <v>91493.6</v>
      </c>
      <c r="T26" s="5"/>
      <c r="U26" s="5"/>
      <c r="V26" s="5"/>
      <c r="W26" s="5">
        <f t="shared" si="5"/>
        <v>91493.6</v>
      </c>
      <c r="X26" s="5"/>
    </row>
    <row r="27" ht="37" customHeight="1" spans="1:24">
      <c r="A27" s="5">
        <v>23</v>
      </c>
      <c r="B27" s="5" t="s">
        <v>37</v>
      </c>
      <c r="C27" s="6" t="s">
        <v>66</v>
      </c>
      <c r="D27" s="5">
        <v>1</v>
      </c>
      <c r="E27" s="5">
        <v>183.67</v>
      </c>
      <c r="F27" s="5">
        <v>208.26</v>
      </c>
      <c r="G27" s="5">
        <v>40</v>
      </c>
      <c r="H27" s="5"/>
      <c r="I27" s="5">
        <f t="shared" si="1"/>
        <v>34400</v>
      </c>
      <c r="J27" s="5">
        <v>143.67</v>
      </c>
      <c r="K27" s="5"/>
      <c r="L27" s="5">
        <f t="shared" si="6"/>
        <v>181024.2</v>
      </c>
      <c r="M27" s="5">
        <v>24.59</v>
      </c>
      <c r="N27" s="5"/>
      <c r="O27" s="5">
        <f>M27*2120</f>
        <v>52130.8</v>
      </c>
      <c r="P27" s="5"/>
      <c r="Q27" s="5"/>
      <c r="R27" s="5"/>
      <c r="S27" s="5">
        <f t="shared" si="3"/>
        <v>267555</v>
      </c>
      <c r="T27" s="5"/>
      <c r="U27" s="5"/>
      <c r="V27" s="5"/>
      <c r="W27" s="5">
        <f t="shared" si="5"/>
        <v>267555</v>
      </c>
      <c r="X27" s="5"/>
    </row>
    <row r="28" ht="37" customHeight="1" spans="1:24">
      <c r="A28" s="5">
        <v>24</v>
      </c>
      <c r="B28" s="5" t="s">
        <v>67</v>
      </c>
      <c r="C28" s="6" t="s">
        <v>68</v>
      </c>
      <c r="D28" s="5">
        <v>8</v>
      </c>
      <c r="E28" s="5">
        <v>234.29</v>
      </c>
      <c r="F28" s="5">
        <v>243.86</v>
      </c>
      <c r="G28" s="5">
        <v>234.29</v>
      </c>
      <c r="H28" s="5"/>
      <c r="I28" s="5">
        <f t="shared" si="1"/>
        <v>201489.4</v>
      </c>
      <c r="J28" s="5">
        <v>9.57</v>
      </c>
      <c r="K28" s="5"/>
      <c r="L28" s="5">
        <f t="shared" si="6"/>
        <v>12058.2</v>
      </c>
      <c r="M28" s="5"/>
      <c r="N28" s="5"/>
      <c r="O28" s="5"/>
      <c r="P28" s="5"/>
      <c r="Q28" s="5"/>
      <c r="R28" s="5"/>
      <c r="S28" s="5">
        <f t="shared" si="3"/>
        <v>213547.6</v>
      </c>
      <c r="T28" s="5"/>
      <c r="U28" s="5"/>
      <c r="V28" s="5"/>
      <c r="W28" s="5">
        <f t="shared" si="5"/>
        <v>213547.6</v>
      </c>
      <c r="X28" s="5"/>
    </row>
    <row r="29" ht="37" customHeight="1" spans="1:24">
      <c r="A29" s="5">
        <v>25</v>
      </c>
      <c r="B29" s="5" t="s">
        <v>30</v>
      </c>
      <c r="C29" s="5" t="s">
        <v>69</v>
      </c>
      <c r="D29" s="5">
        <v>3</v>
      </c>
      <c r="E29" s="5">
        <v>81.2</v>
      </c>
      <c r="F29" s="5">
        <v>126.46</v>
      </c>
      <c r="G29" s="5">
        <v>81.2</v>
      </c>
      <c r="H29" s="5"/>
      <c r="I29" s="5">
        <f t="shared" si="1"/>
        <v>69832</v>
      </c>
      <c r="J29" s="5">
        <v>38.8</v>
      </c>
      <c r="K29" s="5"/>
      <c r="L29" s="5">
        <f t="shared" si="6"/>
        <v>48888</v>
      </c>
      <c r="M29" s="5">
        <v>6.46</v>
      </c>
      <c r="N29" s="5"/>
      <c r="O29" s="5">
        <f>M29*2120</f>
        <v>13695.2</v>
      </c>
      <c r="P29" s="5"/>
      <c r="Q29" s="5"/>
      <c r="R29" s="5"/>
      <c r="S29" s="5">
        <f t="shared" si="3"/>
        <v>132415.2</v>
      </c>
      <c r="T29" s="5"/>
      <c r="U29" s="5"/>
      <c r="V29" s="5"/>
      <c r="W29" s="5">
        <f t="shared" si="5"/>
        <v>132415.2</v>
      </c>
      <c r="X29" s="5"/>
    </row>
    <row r="30" ht="37" customHeight="1" spans="1:24">
      <c r="A30" s="5">
        <v>26</v>
      </c>
      <c r="B30" s="5" t="s">
        <v>24</v>
      </c>
      <c r="C30" s="5" t="s">
        <v>70</v>
      </c>
      <c r="D30" s="5">
        <v>3</v>
      </c>
      <c r="E30" s="5">
        <v>71.56</v>
      </c>
      <c r="F30" s="5">
        <v>104.44</v>
      </c>
      <c r="G30" s="5">
        <v>91.56</v>
      </c>
      <c r="H30" s="5"/>
      <c r="I30" s="5">
        <f t="shared" ref="I30:I40" si="7">G30*860</f>
        <v>78741.6</v>
      </c>
      <c r="J30" s="5">
        <f>F30-G30</f>
        <v>12.88</v>
      </c>
      <c r="K30" s="5"/>
      <c r="L30" s="5">
        <f t="shared" ref="L30:L40" si="8">J30*1260</f>
        <v>16228.8</v>
      </c>
      <c r="M30" s="5"/>
      <c r="N30" s="5"/>
      <c r="O30" s="5"/>
      <c r="P30" s="5"/>
      <c r="Q30" s="5"/>
      <c r="R30" s="5"/>
      <c r="S30" s="5">
        <f t="shared" ref="S30:S40" si="9">R30+O30+L30+I30</f>
        <v>94970.4</v>
      </c>
      <c r="T30" s="5"/>
      <c r="U30" s="5"/>
      <c r="V30" s="5"/>
      <c r="W30" s="5">
        <f t="shared" si="5"/>
        <v>94970.4</v>
      </c>
      <c r="X30" s="5"/>
    </row>
    <row r="31" ht="37" customHeight="1" spans="1:24">
      <c r="A31" s="5">
        <v>27</v>
      </c>
      <c r="B31" s="5" t="s">
        <v>30</v>
      </c>
      <c r="C31" s="5" t="s">
        <v>71</v>
      </c>
      <c r="D31" s="5" t="s">
        <v>33</v>
      </c>
      <c r="E31" s="5">
        <v>134.85</v>
      </c>
      <c r="F31" s="5">
        <v>104.36</v>
      </c>
      <c r="G31" s="5">
        <v>104.36</v>
      </c>
      <c r="H31" s="5"/>
      <c r="I31" s="5">
        <f t="shared" si="7"/>
        <v>89749.6</v>
      </c>
      <c r="J31" s="5"/>
      <c r="K31" s="5"/>
      <c r="L31" s="5"/>
      <c r="M31" s="5"/>
      <c r="N31" s="5"/>
      <c r="O31" s="5"/>
      <c r="P31" s="5"/>
      <c r="Q31" s="5"/>
      <c r="R31" s="5"/>
      <c r="S31" s="5">
        <f t="shared" si="9"/>
        <v>89749.6</v>
      </c>
      <c r="T31" s="5"/>
      <c r="U31" s="5"/>
      <c r="V31" s="5"/>
      <c r="W31" s="5">
        <f t="shared" si="5"/>
        <v>89749.6</v>
      </c>
      <c r="X31" s="5"/>
    </row>
    <row r="32" ht="51" customHeight="1" spans="1:24">
      <c r="A32" s="5">
        <v>28</v>
      </c>
      <c r="B32" s="5" t="s">
        <v>72</v>
      </c>
      <c r="C32" s="6" t="s">
        <v>73</v>
      </c>
      <c r="D32" s="5">
        <v>9</v>
      </c>
      <c r="E32" s="5">
        <v>281.96</v>
      </c>
      <c r="F32" s="5">
        <v>357.52</v>
      </c>
      <c r="G32" s="5">
        <v>301.96</v>
      </c>
      <c r="H32" s="5"/>
      <c r="I32" s="5">
        <f t="shared" si="7"/>
        <v>259685.6</v>
      </c>
      <c r="J32" s="5">
        <f>F32-G32</f>
        <v>55.56</v>
      </c>
      <c r="K32" s="5"/>
      <c r="L32" s="5">
        <f t="shared" si="8"/>
        <v>70005.6</v>
      </c>
      <c r="M32" s="5"/>
      <c r="N32" s="5"/>
      <c r="O32" s="5"/>
      <c r="P32" s="5"/>
      <c r="Q32" s="5"/>
      <c r="R32" s="5"/>
      <c r="S32" s="5">
        <f t="shared" si="9"/>
        <v>329691.2</v>
      </c>
      <c r="T32" s="5"/>
      <c r="U32" s="5"/>
      <c r="V32" s="5"/>
      <c r="W32" s="5">
        <f t="shared" si="5"/>
        <v>329691.2</v>
      </c>
      <c r="X32" s="5"/>
    </row>
    <row r="33" ht="37" customHeight="1" spans="1:24">
      <c r="A33" s="5">
        <v>29</v>
      </c>
      <c r="B33" s="5" t="s">
        <v>67</v>
      </c>
      <c r="C33" s="5" t="s">
        <v>74</v>
      </c>
      <c r="D33" s="5">
        <v>3</v>
      </c>
      <c r="E33" s="5">
        <v>66.8</v>
      </c>
      <c r="F33" s="5">
        <v>104.59</v>
      </c>
      <c r="G33" s="5">
        <v>66.8</v>
      </c>
      <c r="H33" s="5"/>
      <c r="I33" s="5">
        <f t="shared" si="7"/>
        <v>57448</v>
      </c>
      <c r="J33" s="5">
        <f>F33-G33</f>
        <v>37.79</v>
      </c>
      <c r="K33" s="5"/>
      <c r="L33" s="5">
        <f t="shared" si="8"/>
        <v>47615.4</v>
      </c>
      <c r="M33" s="5"/>
      <c r="N33" s="5"/>
      <c r="O33" s="5"/>
      <c r="P33" s="5"/>
      <c r="Q33" s="5"/>
      <c r="R33" s="5"/>
      <c r="S33" s="5">
        <f t="shared" si="9"/>
        <v>105063.4</v>
      </c>
      <c r="T33" s="5"/>
      <c r="U33" s="5"/>
      <c r="V33" s="5"/>
      <c r="W33" s="5">
        <f t="shared" si="5"/>
        <v>105063.4</v>
      </c>
      <c r="X33" s="5"/>
    </row>
    <row r="34" ht="37" customHeight="1" spans="1:24">
      <c r="A34" s="5">
        <v>30</v>
      </c>
      <c r="B34" s="5" t="s">
        <v>37</v>
      </c>
      <c r="C34" s="5" t="s">
        <v>75</v>
      </c>
      <c r="D34" s="5">
        <v>3</v>
      </c>
      <c r="E34" s="5">
        <v>79.15</v>
      </c>
      <c r="F34" s="5">
        <v>124.15</v>
      </c>
      <c r="G34" s="5">
        <v>79.15</v>
      </c>
      <c r="H34" s="5"/>
      <c r="I34" s="5">
        <f t="shared" si="7"/>
        <v>68069</v>
      </c>
      <c r="J34" s="5">
        <v>40.85</v>
      </c>
      <c r="K34" s="5"/>
      <c r="L34" s="5">
        <f t="shared" si="8"/>
        <v>51471</v>
      </c>
      <c r="M34" s="5">
        <v>4.15</v>
      </c>
      <c r="N34" s="5"/>
      <c r="O34" s="5">
        <f>M34*2120</f>
        <v>8798</v>
      </c>
      <c r="P34" s="5"/>
      <c r="Q34" s="5"/>
      <c r="R34" s="5"/>
      <c r="S34" s="5">
        <f t="shared" si="9"/>
        <v>128338</v>
      </c>
      <c r="T34" s="5"/>
      <c r="U34" s="5"/>
      <c r="V34" s="5"/>
      <c r="W34" s="5">
        <f t="shared" si="5"/>
        <v>128338</v>
      </c>
      <c r="X34" s="5"/>
    </row>
    <row r="35" ht="37" customHeight="1" spans="1:24">
      <c r="A35" s="5">
        <v>31</v>
      </c>
      <c r="B35" s="5" t="s">
        <v>24</v>
      </c>
      <c r="C35" s="5" t="s">
        <v>76</v>
      </c>
      <c r="D35" s="5">
        <v>2</v>
      </c>
      <c r="E35" s="5">
        <v>27</v>
      </c>
      <c r="F35" s="5">
        <v>104.44</v>
      </c>
      <c r="G35" s="5">
        <v>47</v>
      </c>
      <c r="H35" s="5"/>
      <c r="I35" s="5">
        <f t="shared" si="7"/>
        <v>40420</v>
      </c>
      <c r="J35" s="5">
        <v>53</v>
      </c>
      <c r="K35" s="5"/>
      <c r="L35" s="5">
        <f t="shared" si="8"/>
        <v>66780</v>
      </c>
      <c r="M35" s="5">
        <v>4.44</v>
      </c>
      <c r="N35" s="5"/>
      <c r="O35" s="5">
        <f>M35*2120</f>
        <v>9412.8</v>
      </c>
      <c r="P35" s="5"/>
      <c r="Q35" s="5"/>
      <c r="R35" s="5"/>
      <c r="S35" s="5">
        <f t="shared" si="9"/>
        <v>116612.8</v>
      </c>
      <c r="T35" s="5"/>
      <c r="U35" s="5"/>
      <c r="V35" s="5"/>
      <c r="W35" s="5">
        <f t="shared" si="5"/>
        <v>116612.8</v>
      </c>
      <c r="X35" s="5"/>
    </row>
    <row r="36" ht="37" customHeight="1" spans="1:24">
      <c r="A36" s="5">
        <v>32</v>
      </c>
      <c r="B36" s="5" t="s">
        <v>24</v>
      </c>
      <c r="C36" s="5" t="s">
        <v>77</v>
      </c>
      <c r="D36" s="5">
        <v>4</v>
      </c>
      <c r="E36" s="5">
        <v>56.91</v>
      </c>
      <c r="F36" s="5">
        <v>121.93</v>
      </c>
      <c r="G36" s="5">
        <v>56.91</v>
      </c>
      <c r="H36" s="5"/>
      <c r="I36" s="5">
        <f t="shared" si="7"/>
        <v>48942.6</v>
      </c>
      <c r="J36" s="5">
        <f>F36-G36</f>
        <v>65.02</v>
      </c>
      <c r="K36" s="5"/>
      <c r="L36" s="5">
        <f t="shared" si="8"/>
        <v>81925.2</v>
      </c>
      <c r="M36" s="5"/>
      <c r="N36" s="5"/>
      <c r="O36" s="5"/>
      <c r="P36" s="5"/>
      <c r="Q36" s="5"/>
      <c r="R36" s="5"/>
      <c r="S36" s="5">
        <f t="shared" si="9"/>
        <v>130867.8</v>
      </c>
      <c r="T36" s="5"/>
      <c r="U36" s="5"/>
      <c r="V36" s="5"/>
      <c r="W36" s="5">
        <f t="shared" si="5"/>
        <v>130867.8</v>
      </c>
      <c r="X36" s="5"/>
    </row>
    <row r="37" ht="37" customHeight="1" spans="1:24">
      <c r="A37" s="5">
        <v>33</v>
      </c>
      <c r="B37" s="5" t="s">
        <v>78</v>
      </c>
      <c r="C37" s="5" t="s">
        <v>79</v>
      </c>
      <c r="D37" s="5">
        <v>4</v>
      </c>
      <c r="E37" s="5">
        <v>130.03</v>
      </c>
      <c r="F37" s="5">
        <v>126.46</v>
      </c>
      <c r="G37" s="5">
        <v>126.46</v>
      </c>
      <c r="H37" s="5"/>
      <c r="I37" s="5">
        <f t="shared" si="7"/>
        <v>108755.6</v>
      </c>
      <c r="J37" s="5"/>
      <c r="K37" s="5"/>
      <c r="L37" s="5"/>
      <c r="M37" s="5"/>
      <c r="N37" s="5"/>
      <c r="O37" s="5"/>
      <c r="P37" s="5"/>
      <c r="Q37" s="5"/>
      <c r="R37" s="5"/>
      <c r="S37" s="5">
        <f t="shared" si="9"/>
        <v>108755.6</v>
      </c>
      <c r="T37" s="5">
        <f>E37-F37</f>
        <v>3.57000000000001</v>
      </c>
      <c r="U37" s="5"/>
      <c r="V37" s="5">
        <f>T37*400</f>
        <v>1428</v>
      </c>
      <c r="W37" s="5">
        <f t="shared" si="5"/>
        <v>107327.6</v>
      </c>
      <c r="X37" s="5"/>
    </row>
    <row r="38" ht="37" customHeight="1" spans="1:24">
      <c r="A38" s="5">
        <v>34</v>
      </c>
      <c r="B38" s="5" t="s">
        <v>24</v>
      </c>
      <c r="C38" s="5" t="s">
        <v>80</v>
      </c>
      <c r="D38" s="5">
        <v>5</v>
      </c>
      <c r="E38" s="5">
        <v>206.61</v>
      </c>
      <c r="F38" s="5">
        <v>104.59</v>
      </c>
      <c r="G38" s="5">
        <v>104.59</v>
      </c>
      <c r="H38" s="5"/>
      <c r="I38" s="5">
        <f t="shared" si="7"/>
        <v>89947.4</v>
      </c>
      <c r="J38" s="5"/>
      <c r="K38" s="5"/>
      <c r="L38" s="5"/>
      <c r="M38" s="5"/>
      <c r="N38" s="5"/>
      <c r="O38" s="5"/>
      <c r="P38" s="5"/>
      <c r="Q38" s="5"/>
      <c r="R38" s="5"/>
      <c r="S38" s="5">
        <f t="shared" si="9"/>
        <v>89947.4</v>
      </c>
      <c r="T38" s="5">
        <f>E38-F38</f>
        <v>102.02</v>
      </c>
      <c r="U38" s="5"/>
      <c r="V38" s="5">
        <f>T38*400</f>
        <v>40808</v>
      </c>
      <c r="W38" s="5">
        <f t="shared" si="5"/>
        <v>49139.4</v>
      </c>
      <c r="X38" s="5"/>
    </row>
    <row r="39" ht="37" customHeight="1" spans="1:24">
      <c r="A39" s="5">
        <v>35</v>
      </c>
      <c r="B39" s="5" t="s">
        <v>24</v>
      </c>
      <c r="C39" s="6" t="s">
        <v>81</v>
      </c>
      <c r="D39" s="5">
        <v>4</v>
      </c>
      <c r="E39" s="5">
        <v>221.26</v>
      </c>
      <c r="F39" s="5">
        <v>228.74</v>
      </c>
      <c r="G39" s="5">
        <v>160</v>
      </c>
      <c r="H39" s="5"/>
      <c r="I39" s="5">
        <f t="shared" si="7"/>
        <v>137600</v>
      </c>
      <c r="J39" s="5">
        <v>61.26</v>
      </c>
      <c r="K39" s="5"/>
      <c r="L39" s="5">
        <f t="shared" si="8"/>
        <v>77187.6</v>
      </c>
      <c r="M39" s="5">
        <v>7.48</v>
      </c>
      <c r="N39" s="5"/>
      <c r="O39" s="5">
        <f>M39*2120</f>
        <v>15857.6</v>
      </c>
      <c r="P39" s="5"/>
      <c r="Q39" s="5"/>
      <c r="R39" s="5"/>
      <c r="S39" s="5">
        <f t="shared" si="9"/>
        <v>230645.2</v>
      </c>
      <c r="T39" s="5"/>
      <c r="U39" s="5"/>
      <c r="V39" s="5"/>
      <c r="W39" s="5">
        <f t="shared" si="5"/>
        <v>230645.2</v>
      </c>
      <c r="X39" s="5"/>
    </row>
    <row r="40" ht="37" customHeight="1" spans="1:24">
      <c r="A40" s="5">
        <v>36</v>
      </c>
      <c r="B40" s="5" t="s">
        <v>30</v>
      </c>
      <c r="C40" s="5" t="s">
        <v>82</v>
      </c>
      <c r="D40" s="5">
        <v>2</v>
      </c>
      <c r="E40" s="5">
        <v>62.78</v>
      </c>
      <c r="F40" s="5">
        <v>121.93</v>
      </c>
      <c r="G40" s="5">
        <v>62.78</v>
      </c>
      <c r="H40" s="5"/>
      <c r="I40" s="5">
        <f t="shared" si="7"/>
        <v>53990.8</v>
      </c>
      <c r="J40" s="5">
        <v>17.22</v>
      </c>
      <c r="K40" s="5"/>
      <c r="L40" s="5">
        <f t="shared" si="8"/>
        <v>21697.2</v>
      </c>
      <c r="M40" s="5">
        <v>41.93</v>
      </c>
      <c r="N40" s="5"/>
      <c r="O40" s="5">
        <f>M40*2120</f>
        <v>88891.6</v>
      </c>
      <c r="P40" s="5">
        <v>11.62</v>
      </c>
      <c r="R40" s="5">
        <f>P40*3500</f>
        <v>40670</v>
      </c>
      <c r="S40" s="5">
        <f t="shared" si="9"/>
        <v>205249.6</v>
      </c>
      <c r="T40" s="5"/>
      <c r="U40" s="5"/>
      <c r="V40" s="5"/>
      <c r="W40" s="5">
        <f t="shared" si="5"/>
        <v>205249.6</v>
      </c>
      <c r="X40" s="5"/>
    </row>
    <row r="41" ht="37" customHeight="1" spans="1:24">
      <c r="A41" s="5"/>
      <c r="B41" s="5" t="s">
        <v>83</v>
      </c>
      <c r="C41" s="5"/>
      <c r="D41" s="5">
        <f>SUM(D5:D40)</f>
        <v>145</v>
      </c>
      <c r="E41" s="5">
        <f>SUM(E5:E40)</f>
        <v>5909.1</v>
      </c>
      <c r="F41" s="5">
        <f t="shared" ref="F41:W41" si="10">SUM(F5:F40)</f>
        <v>5570.64</v>
      </c>
      <c r="G41" s="5">
        <f t="shared" si="10"/>
        <v>4395.03</v>
      </c>
      <c r="H41" s="5"/>
      <c r="I41" s="5">
        <f t="shared" si="10"/>
        <v>3779725.8</v>
      </c>
      <c r="J41" s="5">
        <f t="shared" si="10"/>
        <v>1057.8</v>
      </c>
      <c r="K41" s="5"/>
      <c r="L41" s="5">
        <f t="shared" si="10"/>
        <v>1332828</v>
      </c>
      <c r="M41" s="5">
        <f t="shared" si="10"/>
        <v>116.75</v>
      </c>
      <c r="N41" s="5"/>
      <c r="O41" s="5">
        <f t="shared" si="10"/>
        <v>247510</v>
      </c>
      <c r="P41" s="5">
        <f t="shared" si="10"/>
        <v>11.62</v>
      </c>
      <c r="Q41" s="5"/>
      <c r="R41" s="5">
        <f t="shared" si="10"/>
        <v>40670</v>
      </c>
      <c r="S41" s="5">
        <f t="shared" si="10"/>
        <v>5400733.8</v>
      </c>
      <c r="T41" s="5">
        <f t="shared" si="10"/>
        <v>1303.15</v>
      </c>
      <c r="U41" s="5"/>
      <c r="V41" s="5">
        <f t="shared" si="10"/>
        <v>521260</v>
      </c>
      <c r="W41" s="5">
        <f t="shared" si="10"/>
        <v>4879473.8</v>
      </c>
      <c r="X41" s="5"/>
    </row>
    <row r="42" ht="35" customHeight="1" spans="1:24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</sheetData>
  <mergeCells count="13">
    <mergeCell ref="A1:W1"/>
    <mergeCell ref="U2:W2"/>
    <mergeCell ref="G3:S3"/>
    <mergeCell ref="T3:V3"/>
    <mergeCell ref="A42:W42"/>
    <mergeCell ref="A3:A4"/>
    <mergeCell ref="B3:B4"/>
    <mergeCell ref="C3:C4"/>
    <mergeCell ref="D3:D4"/>
    <mergeCell ref="E3:E4"/>
    <mergeCell ref="F3:F4"/>
    <mergeCell ref="W3:W4"/>
    <mergeCell ref="X3:X4"/>
  </mergeCells>
  <pageMargins left="0.751388888888889" right="0.751388888888889" top="0.865972222222222" bottom="0.786805555555556" header="0.5" footer="0.5"/>
  <pageSetup paperSize="8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小太阳</cp:lastModifiedBy>
  <dcterms:created xsi:type="dcterms:W3CDTF">2025-07-16T02:06:00Z</dcterms:created>
  <dcterms:modified xsi:type="dcterms:W3CDTF">2026-04-16T07:52:13Z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64DCDE3A8A4F4AE7BC7EB76F43FC2785_13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